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240" windowHeight="11670" activeTab="1"/>
  </bookViews>
  <sheets>
    <sheet name="Arkusz3" sheetId="3" r:id="rId1"/>
    <sheet name="Arkusz4" sheetId="4" r:id="rId2"/>
  </sheets>
  <calcPr calcId="125725"/>
</workbook>
</file>

<file path=xl/calcChain.xml><?xml version="1.0" encoding="utf-8"?>
<calcChain xmlns="http://schemas.openxmlformats.org/spreadsheetml/2006/main">
  <c r="A33" i="4"/>
  <c r="A34"/>
  <c r="A35"/>
  <c r="A36"/>
  <c r="A37"/>
  <c r="A38"/>
  <c r="A39"/>
  <c r="A40"/>
  <c r="A41"/>
  <c r="A42"/>
  <c r="A43"/>
  <c r="A44"/>
  <c r="A45"/>
  <c r="A46"/>
  <c r="A47"/>
  <c r="A48"/>
  <c r="A49"/>
  <c r="A50"/>
  <c r="A32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8"/>
  <c r="G16"/>
  <c r="H16" s="1"/>
  <c r="A33" i="3"/>
  <c r="A34"/>
  <c r="A35"/>
  <c r="A36"/>
  <c r="A37"/>
  <c r="A38"/>
  <c r="A39"/>
  <c r="A40"/>
  <c r="A41"/>
  <c r="A42"/>
  <c r="A43"/>
  <c r="A44"/>
  <c r="A45"/>
  <c r="A46"/>
  <c r="A47"/>
  <c r="A48"/>
  <c r="A49"/>
  <c r="A50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H16"/>
  <c r="A32"/>
  <c r="A8"/>
  <c r="I36" i="4"/>
  <c r="J36"/>
  <c r="I34"/>
  <c r="J34"/>
  <c r="G41"/>
  <c r="H41"/>
  <c r="E33"/>
  <c r="F33"/>
  <c r="C48"/>
  <c r="D48"/>
  <c r="C43"/>
  <c r="D43"/>
  <c r="C36"/>
  <c r="D36"/>
  <c r="I21"/>
  <c r="J21"/>
  <c r="I19"/>
  <c r="J19"/>
  <c r="I18"/>
  <c r="J18"/>
  <c r="I12"/>
  <c r="J12"/>
  <c r="I11"/>
  <c r="J11"/>
  <c r="G26"/>
  <c r="H26"/>
  <c r="G25"/>
  <c r="H25"/>
  <c r="G24"/>
  <c r="G23"/>
  <c r="H23"/>
  <c r="G22"/>
  <c r="H22"/>
  <c r="G21"/>
  <c r="H21"/>
  <c r="G20"/>
  <c r="H20"/>
  <c r="G19"/>
  <c r="H19"/>
  <c r="G18"/>
  <c r="H18"/>
  <c r="G17"/>
  <c r="H17"/>
  <c r="G15"/>
  <c r="G14"/>
  <c r="H14"/>
  <c r="G13"/>
  <c r="H13"/>
  <c r="G12"/>
  <c r="H12"/>
  <c r="G11"/>
  <c r="H11"/>
  <c r="G10"/>
  <c r="H10"/>
  <c r="G9"/>
  <c r="H9"/>
  <c r="C25"/>
  <c r="D25"/>
  <c r="D23"/>
  <c r="C21"/>
  <c r="D21"/>
  <c r="C19"/>
  <c r="D19"/>
  <c r="C14"/>
  <c r="D14"/>
  <c r="C12"/>
  <c r="D12"/>
  <c r="C11"/>
  <c r="D11"/>
  <c r="C9"/>
  <c r="D9"/>
  <c r="C8"/>
  <c r="D8"/>
  <c r="H24"/>
  <c r="D24"/>
  <c r="H15"/>
  <c r="J36" i="3"/>
  <c r="J34"/>
  <c r="H26"/>
  <c r="H22"/>
  <c r="J21"/>
  <c r="F33"/>
  <c r="D8"/>
  <c r="H10"/>
  <c r="H41"/>
  <c r="H17"/>
  <c r="H15"/>
  <c r="H13"/>
  <c r="J11"/>
  <c r="D48"/>
  <c r="D43"/>
  <c r="D36"/>
  <c r="J18"/>
  <c r="H9"/>
  <c r="H25"/>
  <c r="J12"/>
  <c r="H11"/>
  <c r="D25"/>
  <c r="H24"/>
  <c r="D24"/>
  <c r="H23"/>
  <c r="D23"/>
  <c r="H21"/>
  <c r="D21"/>
  <c r="H20"/>
  <c r="J19"/>
  <c r="H19"/>
  <c r="D19"/>
  <c r="H18"/>
  <c r="H14"/>
  <c r="D14"/>
  <c r="H12"/>
  <c r="D12"/>
  <c r="D11"/>
  <c r="D9"/>
</calcChain>
</file>

<file path=xl/sharedStrings.xml><?xml version="1.0" encoding="utf-8"?>
<sst xmlns="http://schemas.openxmlformats.org/spreadsheetml/2006/main" count="168" uniqueCount="42">
  <si>
    <t>Cennik</t>
  </si>
  <si>
    <t xml:space="preserve"> na sadzonki ze szkółki Leśnej Grudzie</t>
  </si>
  <si>
    <t>w obrocie zewnętrznym</t>
  </si>
  <si>
    <t>Lp.</t>
  </si>
  <si>
    <t>Gatunek</t>
  </si>
  <si>
    <t>netto</t>
  </si>
  <si>
    <t>brutto</t>
  </si>
  <si>
    <t>1/0</t>
  </si>
  <si>
    <t>2/0</t>
  </si>
  <si>
    <t>3/0</t>
  </si>
  <si>
    <t>Bez czarny</t>
  </si>
  <si>
    <t>Grab pospolity</t>
  </si>
  <si>
    <t>Głóg</t>
  </si>
  <si>
    <t>Jabłoń</t>
  </si>
  <si>
    <t>Jarząb pospolity</t>
  </si>
  <si>
    <t>Klon jawor</t>
  </si>
  <si>
    <t>Klon zwyczajny</t>
  </si>
  <si>
    <t>Lipa drobnolistna</t>
  </si>
  <si>
    <t>Modrzew europejski</t>
  </si>
  <si>
    <t>Olsza czarna</t>
  </si>
  <si>
    <t>Róża</t>
  </si>
  <si>
    <t>Sosna zwyczajna</t>
  </si>
  <si>
    <t>Świerk pospolity</t>
  </si>
  <si>
    <t>Śliwa tarnina</t>
  </si>
  <si>
    <t>Wiąz szypułkowy</t>
  </si>
  <si>
    <t>2/1</t>
  </si>
  <si>
    <t>4/0</t>
  </si>
  <si>
    <t>Uwagi:</t>
  </si>
  <si>
    <t>1. W cenniku zawarto ceny brutto (doliczony 8%Vat) oraz ceny netto</t>
  </si>
  <si>
    <t xml:space="preserve">                                                                               Cena w zł/1 tys. sztuk                                                                                              </t>
  </si>
  <si>
    <r>
      <t>2. Ceny dotyczą sadzonek, których wymiary są zgodne  z Rozporządzeniem Ministra Środowiska z dnia 18.02.2004 r. w sprawie szczegółowych wymagań, jakie powienin spełnia</t>
    </r>
    <r>
      <rPr>
        <sz val="10"/>
        <rFont val="Czcionka tekstu podstawowego"/>
        <charset val="238"/>
      </rPr>
      <t>ć</t>
    </r>
    <r>
      <rPr>
        <sz val="10"/>
        <rFont val="Arial"/>
        <family val="2"/>
        <charset val="238"/>
      </rPr>
      <t xml:space="preserve"> materiał rozmnożeniowy</t>
    </r>
  </si>
  <si>
    <t>w obrocie wewnętrznym</t>
  </si>
  <si>
    <t>Brzoza brodawkowata</t>
  </si>
  <si>
    <t>Załącznik nr 2</t>
  </si>
  <si>
    <t>Załącznik nr 1</t>
  </si>
  <si>
    <t xml:space="preserve">Dąb szypułkowy </t>
  </si>
  <si>
    <t>Dąb bezszypułkowy</t>
  </si>
  <si>
    <t>2,5/0</t>
  </si>
  <si>
    <t>2/2</t>
  </si>
  <si>
    <t>Buk zwyczajny</t>
  </si>
  <si>
    <t>3,5/0</t>
  </si>
  <si>
    <t>na sezon wiosna  2016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</si>
</sst>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zcionka tekstu podstawowego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Border="1"/>
    <xf numFmtId="0" fontId="3" fillId="0" borderId="0" xfId="1" applyFont="1" applyFill="1" applyBorder="1"/>
    <xf numFmtId="0" fontId="3" fillId="0" borderId="0" xfId="1" applyFont="1"/>
    <xf numFmtId="0" fontId="8" fillId="2" borderId="1" xfId="1" applyFont="1" applyFill="1" applyBorder="1"/>
    <xf numFmtId="0" fontId="1" fillId="2" borderId="1" xfId="1" applyFill="1" applyBorder="1"/>
    <xf numFmtId="49" fontId="1" fillId="2" borderId="1" xfId="1" applyNumberFormat="1" applyFill="1" applyBorder="1"/>
    <xf numFmtId="0" fontId="2" fillId="0" borderId="0" xfId="1" applyFont="1" applyAlignment="1"/>
    <xf numFmtId="0" fontId="5" fillId="0" borderId="0" xfId="1" applyFont="1"/>
    <xf numFmtId="0" fontId="7" fillId="0" borderId="0" xfId="0" applyFont="1"/>
    <xf numFmtId="0" fontId="8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2" fontId="1" fillId="0" borderId="1" xfId="1" applyNumberFormat="1" applyFont="1" applyBorder="1"/>
    <xf numFmtId="0" fontId="6" fillId="0" borderId="1" xfId="0" applyFont="1" applyBorder="1"/>
    <xf numFmtId="2" fontId="1" fillId="0" borderId="1" xfId="1" applyNumberFormat="1" applyFont="1" applyFill="1" applyBorder="1"/>
    <xf numFmtId="0" fontId="1" fillId="0" borderId="0" xfId="1" applyFont="1" applyFill="1" applyBorder="1"/>
    <xf numFmtId="0" fontId="1" fillId="0" borderId="0" xfId="1" applyFont="1"/>
    <xf numFmtId="2" fontId="1" fillId="0" borderId="0" xfId="1" applyNumberFormat="1" applyFont="1" applyBorder="1"/>
    <xf numFmtId="0" fontId="6" fillId="0" borderId="0" xfId="0" applyFont="1" applyBorder="1"/>
    <xf numFmtId="0" fontId="8" fillId="0" borderId="0" xfId="1" applyFont="1" applyFill="1" applyBorder="1"/>
    <xf numFmtId="0" fontId="1" fillId="0" borderId="0" xfId="1" applyFont="1" applyFill="1" applyBorder="1" applyAlignment="1"/>
    <xf numFmtId="0" fontId="1" fillId="2" borderId="2" xfId="1" applyFill="1" applyBorder="1"/>
    <xf numFmtId="2" fontId="1" fillId="3" borderId="1" xfId="1" applyNumberFormat="1" applyFont="1" applyFill="1" applyBorder="1"/>
    <xf numFmtId="0" fontId="6" fillId="3" borderId="1" xfId="0" applyFont="1" applyFill="1" applyBorder="1"/>
    <xf numFmtId="0" fontId="1" fillId="0" borderId="0" xfId="1" applyFont="1" applyAlignment="1">
      <alignment horizontal="left" wrapText="1"/>
    </xf>
    <xf numFmtId="0" fontId="8" fillId="2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Normal="100" workbookViewId="0">
      <selection activeCell="Q32" sqref="Q32"/>
    </sheetView>
  </sheetViews>
  <sheetFormatPr defaultRowHeight="14.25"/>
  <cols>
    <col min="1" max="1" width="4.875" customWidth="1"/>
    <col min="2" max="2" width="20.375" customWidth="1"/>
    <col min="3" max="10" width="8.875" customWidth="1"/>
    <col min="11" max="18" width="7.625" customWidth="1"/>
  </cols>
  <sheetData>
    <row r="1" spans="1:12" ht="15.75">
      <c r="A1" s="9" t="s">
        <v>34</v>
      </c>
      <c r="B1" s="10"/>
      <c r="C1" s="8"/>
      <c r="D1" s="8"/>
      <c r="E1" s="8"/>
      <c r="F1" s="8" t="s">
        <v>0</v>
      </c>
      <c r="G1" s="8"/>
      <c r="H1" s="8"/>
      <c r="I1" s="8"/>
      <c r="J1" s="8"/>
    </row>
    <row r="2" spans="1:12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>
      <c r="A4" s="28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20.100000000000001" customHeight="1">
      <c r="A5" s="26" t="s">
        <v>3</v>
      </c>
      <c r="B5" s="26" t="s">
        <v>4</v>
      </c>
      <c r="C5" s="33" t="s">
        <v>29</v>
      </c>
      <c r="D5" s="34"/>
      <c r="E5" s="34"/>
      <c r="F5" s="34"/>
      <c r="G5" s="34"/>
      <c r="H5" s="34"/>
      <c r="I5" s="34"/>
      <c r="J5" s="35"/>
    </row>
    <row r="6" spans="1:12" ht="20.100000000000001" customHeight="1">
      <c r="A6" s="26"/>
      <c r="B6" s="26"/>
      <c r="C6" s="6" t="s">
        <v>5</v>
      </c>
      <c r="D6" s="6" t="s">
        <v>6</v>
      </c>
      <c r="E6" s="6" t="s">
        <v>5</v>
      </c>
      <c r="F6" s="6" t="s">
        <v>6</v>
      </c>
      <c r="G6" s="6" t="s">
        <v>5</v>
      </c>
      <c r="H6" s="6" t="s">
        <v>6</v>
      </c>
      <c r="I6" s="6" t="s">
        <v>5</v>
      </c>
      <c r="J6" s="6" t="s">
        <v>6</v>
      </c>
    </row>
    <row r="7" spans="1:12" ht="20.100000000000001" customHeight="1">
      <c r="A7" s="26"/>
      <c r="B7" s="26"/>
      <c r="C7" s="6" t="s">
        <v>7</v>
      </c>
      <c r="D7" s="6" t="s">
        <v>7</v>
      </c>
      <c r="E7" s="7" t="s">
        <v>37</v>
      </c>
      <c r="F7" s="7" t="s">
        <v>37</v>
      </c>
      <c r="G7" s="6" t="s">
        <v>8</v>
      </c>
      <c r="H7" s="6" t="s">
        <v>8</v>
      </c>
      <c r="I7" s="6" t="s">
        <v>9</v>
      </c>
      <c r="J7" s="6" t="s">
        <v>9</v>
      </c>
    </row>
    <row r="8" spans="1:12" ht="20.100000000000001" customHeight="1">
      <c r="A8" s="5">
        <f>ROW(A1)</f>
        <v>1</v>
      </c>
      <c r="B8" s="5" t="s">
        <v>39</v>
      </c>
      <c r="C8" s="23">
        <v>253.91</v>
      </c>
      <c r="D8" s="23">
        <f>C8*1.08</f>
        <v>274.22280000000001</v>
      </c>
      <c r="E8" s="23"/>
      <c r="F8" s="23"/>
      <c r="G8" s="23"/>
      <c r="H8" s="23"/>
      <c r="I8" s="23"/>
      <c r="J8" s="23"/>
    </row>
    <row r="9" spans="1:12" ht="20.100000000000001" customHeight="1">
      <c r="A9" s="5">
        <f t="shared" ref="A9:A26" si="0">ROW(A2)</f>
        <v>2</v>
      </c>
      <c r="B9" s="5" t="s">
        <v>32</v>
      </c>
      <c r="C9" s="23">
        <v>129.51</v>
      </c>
      <c r="D9" s="23">
        <f>C9*1.08</f>
        <v>139.8708</v>
      </c>
      <c r="E9" s="23"/>
      <c r="F9" s="23"/>
      <c r="G9" s="23">
        <v>210.95</v>
      </c>
      <c r="H9" s="23">
        <f t="shared" ref="H9:H16" si="1">G9*1.08</f>
        <v>227.82599999999999</v>
      </c>
      <c r="I9" s="23"/>
      <c r="J9" s="23"/>
    </row>
    <row r="10" spans="1:12" ht="20.100000000000001" customHeight="1">
      <c r="A10" s="5">
        <f t="shared" si="0"/>
        <v>3</v>
      </c>
      <c r="B10" s="5" t="s">
        <v>10</v>
      </c>
      <c r="C10" s="23"/>
      <c r="D10" s="23"/>
      <c r="E10" s="23"/>
      <c r="F10" s="23"/>
      <c r="G10" s="23">
        <v>1801.65</v>
      </c>
      <c r="H10" s="23">
        <f t="shared" si="1"/>
        <v>1945.7820000000002</v>
      </c>
      <c r="I10" s="23"/>
      <c r="J10" s="23"/>
    </row>
    <row r="11" spans="1:12" ht="20.100000000000001" customHeight="1">
      <c r="A11" s="5">
        <f t="shared" si="0"/>
        <v>4</v>
      </c>
      <c r="B11" s="11" t="s">
        <v>35</v>
      </c>
      <c r="C11" s="23">
        <v>211.86</v>
      </c>
      <c r="D11" s="23">
        <f>C11*1.08</f>
        <v>228.80880000000002</v>
      </c>
      <c r="E11" s="23"/>
      <c r="F11" s="23"/>
      <c r="G11" s="23">
        <v>342.98</v>
      </c>
      <c r="H11" s="23">
        <f t="shared" si="1"/>
        <v>370.41840000000002</v>
      </c>
      <c r="I11" s="23">
        <v>532.61</v>
      </c>
      <c r="J11" s="23">
        <f>I11*1.08</f>
        <v>575.2188000000001</v>
      </c>
    </row>
    <row r="12" spans="1:12" ht="20.100000000000001" customHeight="1">
      <c r="A12" s="5">
        <f t="shared" si="0"/>
        <v>5</v>
      </c>
      <c r="B12" s="11" t="s">
        <v>36</v>
      </c>
      <c r="C12" s="23">
        <v>195.91</v>
      </c>
      <c r="D12" s="23">
        <f>C12*1.08</f>
        <v>211.58280000000002</v>
      </c>
      <c r="E12" s="23"/>
      <c r="F12" s="23"/>
      <c r="G12" s="23">
        <v>387.07</v>
      </c>
      <c r="H12" s="23">
        <f t="shared" si="1"/>
        <v>418.03560000000004</v>
      </c>
      <c r="I12" s="23">
        <v>604.54</v>
      </c>
      <c r="J12" s="23">
        <f>I12*1.08</f>
        <v>652.90319999999997</v>
      </c>
    </row>
    <row r="13" spans="1:12" ht="20.100000000000001" customHeight="1">
      <c r="A13" s="5">
        <f t="shared" si="0"/>
        <v>6</v>
      </c>
      <c r="B13" s="5" t="s">
        <v>11</v>
      </c>
      <c r="C13" s="23"/>
      <c r="D13" s="23"/>
      <c r="E13" s="23"/>
      <c r="F13" s="23"/>
      <c r="G13" s="23">
        <v>279.92</v>
      </c>
      <c r="H13" s="23">
        <f t="shared" si="1"/>
        <v>302.31360000000006</v>
      </c>
      <c r="I13" s="23"/>
      <c r="J13" s="23"/>
    </row>
    <row r="14" spans="1:12" ht="20.100000000000001" customHeight="1">
      <c r="A14" s="5">
        <f t="shared" si="0"/>
        <v>7</v>
      </c>
      <c r="B14" s="5" t="s">
        <v>12</v>
      </c>
      <c r="C14" s="23">
        <v>1045.6199999999999</v>
      </c>
      <c r="D14" s="23">
        <f>C14*1.08</f>
        <v>1129.2695999999999</v>
      </c>
      <c r="E14" s="23"/>
      <c r="F14" s="23"/>
      <c r="G14" s="23">
        <v>759.42</v>
      </c>
      <c r="H14" s="23">
        <f t="shared" si="1"/>
        <v>820.17359999999996</v>
      </c>
      <c r="I14" s="23"/>
      <c r="J14" s="23"/>
    </row>
    <row r="15" spans="1:12" ht="20.100000000000001" customHeight="1">
      <c r="A15" s="5">
        <f t="shared" si="0"/>
        <v>8</v>
      </c>
      <c r="B15" s="5" t="s">
        <v>13</v>
      </c>
      <c r="C15" s="23"/>
      <c r="D15" s="23"/>
      <c r="E15" s="23"/>
      <c r="F15" s="23"/>
      <c r="G15" s="23">
        <v>261.01</v>
      </c>
      <c r="H15" s="23">
        <f t="shared" si="1"/>
        <v>281.89080000000001</v>
      </c>
      <c r="I15" s="23"/>
      <c r="J15" s="23"/>
    </row>
    <row r="16" spans="1:12" ht="20.100000000000001" customHeight="1">
      <c r="A16" s="5">
        <f t="shared" si="0"/>
        <v>9</v>
      </c>
      <c r="B16" s="5" t="s">
        <v>14</v>
      </c>
      <c r="C16" s="23"/>
      <c r="D16" s="23"/>
      <c r="E16" s="23"/>
      <c r="F16" s="23"/>
      <c r="G16" s="23">
        <v>391.16</v>
      </c>
      <c r="H16" s="23">
        <f t="shared" si="1"/>
        <v>422.45280000000008</v>
      </c>
      <c r="I16" s="23"/>
      <c r="J16" s="23"/>
    </row>
    <row r="17" spans="1:18" ht="20.100000000000001" customHeight="1">
      <c r="A17" s="5">
        <f t="shared" si="0"/>
        <v>10</v>
      </c>
      <c r="B17" s="5" t="s">
        <v>15</v>
      </c>
      <c r="C17" s="23"/>
      <c r="D17" s="23"/>
      <c r="E17" s="23"/>
      <c r="F17" s="23"/>
      <c r="G17" s="23">
        <v>351.8</v>
      </c>
      <c r="H17" s="23">
        <f>G17*1.08</f>
        <v>379.94400000000002</v>
      </c>
      <c r="I17" s="23"/>
      <c r="J17" s="23"/>
    </row>
    <row r="18" spans="1:18" ht="20.100000000000001" customHeight="1">
      <c r="A18" s="5">
        <f t="shared" si="0"/>
        <v>11</v>
      </c>
      <c r="B18" s="5" t="s">
        <v>16</v>
      </c>
      <c r="C18" s="23"/>
      <c r="D18" s="23"/>
      <c r="E18" s="23"/>
      <c r="F18" s="23"/>
      <c r="G18" s="23">
        <v>951.82</v>
      </c>
      <c r="H18" s="23">
        <f t="shared" ref="H18:H24" si="2">G18*1.08</f>
        <v>1027.9656000000002</v>
      </c>
      <c r="I18" s="23">
        <v>288.87</v>
      </c>
      <c r="J18" s="23">
        <f>I18*1.08</f>
        <v>311.9796</v>
      </c>
    </row>
    <row r="19" spans="1:18" ht="20.100000000000001" customHeight="1">
      <c r="A19" s="5">
        <f t="shared" si="0"/>
        <v>12</v>
      </c>
      <c r="B19" s="5" t="s">
        <v>17</v>
      </c>
      <c r="C19" s="23">
        <v>156.84</v>
      </c>
      <c r="D19" s="23">
        <f t="shared" ref="D19:D25" si="3">C19*1.08</f>
        <v>169.38720000000001</v>
      </c>
      <c r="E19" s="23"/>
      <c r="F19" s="23"/>
      <c r="G19" s="23">
        <v>790.61</v>
      </c>
      <c r="H19" s="23">
        <f t="shared" si="2"/>
        <v>853.85880000000009</v>
      </c>
      <c r="I19" s="23">
        <v>226.09</v>
      </c>
      <c r="J19" s="23">
        <f>I19*1.08</f>
        <v>244.17720000000003</v>
      </c>
    </row>
    <row r="20" spans="1:18" ht="20.100000000000001" customHeight="1">
      <c r="A20" s="5">
        <f t="shared" si="0"/>
        <v>13</v>
      </c>
      <c r="B20" s="5" t="s">
        <v>18</v>
      </c>
      <c r="C20" s="23"/>
      <c r="D20" s="23"/>
      <c r="E20" s="23"/>
      <c r="F20" s="23"/>
      <c r="G20" s="23">
        <v>376.79</v>
      </c>
      <c r="H20" s="23">
        <f t="shared" si="2"/>
        <v>406.93320000000006</v>
      </c>
      <c r="I20" s="23"/>
      <c r="J20" s="23"/>
    </row>
    <row r="21" spans="1:18" ht="20.100000000000001" customHeight="1">
      <c r="A21" s="5">
        <f t="shared" si="0"/>
        <v>14</v>
      </c>
      <c r="B21" s="5" t="s">
        <v>19</v>
      </c>
      <c r="C21" s="23">
        <v>64.7</v>
      </c>
      <c r="D21" s="23">
        <f t="shared" si="3"/>
        <v>69.876000000000005</v>
      </c>
      <c r="E21" s="23"/>
      <c r="F21" s="23"/>
      <c r="G21" s="23">
        <v>205.72</v>
      </c>
      <c r="H21" s="23">
        <f t="shared" si="2"/>
        <v>222.17760000000001</v>
      </c>
      <c r="I21" s="23">
        <v>354.28</v>
      </c>
      <c r="J21" s="23">
        <f>I21*1.08</f>
        <v>382.62239999999997</v>
      </c>
    </row>
    <row r="22" spans="1:18" ht="20.100000000000001" customHeight="1">
      <c r="A22" s="5">
        <f t="shared" si="0"/>
        <v>15</v>
      </c>
      <c r="B22" s="5" t="s">
        <v>20</v>
      </c>
      <c r="C22" s="23"/>
      <c r="D22" s="23"/>
      <c r="E22" s="23"/>
      <c r="F22" s="23"/>
      <c r="G22" s="23">
        <v>291.58</v>
      </c>
      <c r="H22" s="23">
        <f t="shared" si="2"/>
        <v>314.90640000000002</v>
      </c>
      <c r="I22" s="23"/>
      <c r="J22" s="23"/>
    </row>
    <row r="23" spans="1:18" ht="20.100000000000001" customHeight="1">
      <c r="A23" s="5">
        <f t="shared" si="0"/>
        <v>16</v>
      </c>
      <c r="B23" s="5" t="s">
        <v>21</v>
      </c>
      <c r="C23" s="23">
        <v>54.28</v>
      </c>
      <c r="D23" s="23">
        <f t="shared" si="3"/>
        <v>58.622400000000006</v>
      </c>
      <c r="E23" s="23"/>
      <c r="F23" s="23"/>
      <c r="G23" s="23">
        <v>311.3</v>
      </c>
      <c r="H23" s="23">
        <f t="shared" si="2"/>
        <v>336.20400000000001</v>
      </c>
      <c r="I23" s="23"/>
      <c r="J23" s="23"/>
    </row>
    <row r="24" spans="1:18" ht="20.100000000000001" customHeight="1">
      <c r="A24" s="5">
        <f t="shared" si="0"/>
        <v>17</v>
      </c>
      <c r="B24" s="5" t="s">
        <v>22</v>
      </c>
      <c r="C24" s="23">
        <v>148.76</v>
      </c>
      <c r="D24" s="23">
        <f t="shared" si="3"/>
        <v>160.66079999999999</v>
      </c>
      <c r="E24" s="23"/>
      <c r="F24" s="23"/>
      <c r="G24" s="23">
        <v>148.80000000000001</v>
      </c>
      <c r="H24" s="23">
        <f t="shared" si="2"/>
        <v>160.70400000000004</v>
      </c>
      <c r="I24" s="24"/>
      <c r="J24" s="23"/>
    </row>
    <row r="25" spans="1:18" ht="20.100000000000001" customHeight="1">
      <c r="A25" s="5">
        <f t="shared" si="0"/>
        <v>18</v>
      </c>
      <c r="B25" s="5" t="s">
        <v>23</v>
      </c>
      <c r="C25" s="23">
        <v>168.52</v>
      </c>
      <c r="D25" s="23">
        <f t="shared" si="3"/>
        <v>182.00160000000002</v>
      </c>
      <c r="E25" s="23"/>
      <c r="F25" s="23"/>
      <c r="G25" s="23">
        <v>393.51</v>
      </c>
      <c r="H25" s="23">
        <f>G25*1.08</f>
        <v>424.99080000000004</v>
      </c>
      <c r="I25" s="24"/>
      <c r="J25" s="24"/>
    </row>
    <row r="26" spans="1:18" ht="20.100000000000001" customHeight="1">
      <c r="A26" s="5">
        <f t="shared" si="0"/>
        <v>19</v>
      </c>
      <c r="B26" s="5" t="s">
        <v>24</v>
      </c>
      <c r="C26" s="23"/>
      <c r="D26" s="23"/>
      <c r="E26" s="23"/>
      <c r="F26" s="23"/>
      <c r="G26" s="23">
        <v>266.85000000000002</v>
      </c>
      <c r="H26" s="23">
        <f>G26*1.08</f>
        <v>288.19800000000004</v>
      </c>
      <c r="I26" s="23"/>
      <c r="J26" s="23"/>
    </row>
    <row r="27" spans="1:18">
      <c r="A27" s="20"/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9"/>
    </row>
    <row r="28" spans="1:18">
      <c r="A28" s="20"/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</row>
    <row r="29" spans="1:18" ht="20.100000000000001" customHeight="1">
      <c r="A29" s="30" t="s">
        <v>3</v>
      </c>
      <c r="B29" s="26" t="s">
        <v>4</v>
      </c>
      <c r="C29" s="33" t="s">
        <v>29</v>
      </c>
      <c r="D29" s="34"/>
      <c r="E29" s="34"/>
      <c r="F29" s="34"/>
      <c r="G29" s="34"/>
      <c r="H29" s="34"/>
      <c r="I29" s="34"/>
      <c r="J29" s="35"/>
      <c r="K29" s="21"/>
      <c r="L29" s="21"/>
      <c r="M29" s="21"/>
      <c r="N29" s="21"/>
      <c r="O29" s="21"/>
      <c r="P29" s="21"/>
      <c r="Q29" s="21"/>
      <c r="R29" s="21"/>
    </row>
    <row r="30" spans="1:18" ht="20.100000000000001" customHeight="1">
      <c r="A30" s="31"/>
      <c r="B30" s="26"/>
      <c r="C30" s="6" t="s">
        <v>5</v>
      </c>
      <c r="D30" s="6" t="s">
        <v>6</v>
      </c>
      <c r="E30" s="6" t="s">
        <v>5</v>
      </c>
      <c r="F30" s="6" t="s">
        <v>6</v>
      </c>
      <c r="G30" s="6" t="s">
        <v>5</v>
      </c>
      <c r="H30" s="6" t="s">
        <v>6</v>
      </c>
      <c r="I30" s="6" t="s">
        <v>5</v>
      </c>
      <c r="J30" s="6" t="s">
        <v>6</v>
      </c>
    </row>
    <row r="31" spans="1:18" ht="20.100000000000001" customHeight="1">
      <c r="A31" s="32"/>
      <c r="B31" s="26"/>
      <c r="C31" s="7" t="s">
        <v>25</v>
      </c>
      <c r="D31" s="7" t="s">
        <v>25</v>
      </c>
      <c r="E31" s="6" t="s">
        <v>40</v>
      </c>
      <c r="F31" s="6" t="s">
        <v>40</v>
      </c>
      <c r="G31" s="7" t="s">
        <v>38</v>
      </c>
      <c r="H31" s="7" t="s">
        <v>38</v>
      </c>
      <c r="I31" s="7" t="s">
        <v>26</v>
      </c>
      <c r="J31" s="7" t="s">
        <v>26</v>
      </c>
    </row>
    <row r="32" spans="1:18" ht="20.100000000000001" customHeight="1">
      <c r="A32" s="5">
        <f>ROW(A1)</f>
        <v>1</v>
      </c>
      <c r="B32" s="5" t="s">
        <v>39</v>
      </c>
      <c r="C32" s="23"/>
      <c r="D32" s="23"/>
      <c r="E32" s="23"/>
      <c r="F32" s="23"/>
      <c r="G32" s="23"/>
      <c r="H32" s="23"/>
      <c r="I32" s="23"/>
      <c r="J32" s="23"/>
    </row>
    <row r="33" spans="1:12" ht="20.100000000000001" customHeight="1">
      <c r="A33" s="5">
        <f t="shared" ref="A33:A50" si="4">ROW(A2)</f>
        <v>2</v>
      </c>
      <c r="B33" s="5" t="s">
        <v>32</v>
      </c>
      <c r="C33" s="23"/>
      <c r="D33" s="23"/>
      <c r="E33" s="23">
        <v>242.35</v>
      </c>
      <c r="F33" s="23">
        <f>E33*1.08</f>
        <v>261.738</v>
      </c>
      <c r="G33" s="23"/>
      <c r="H33" s="23"/>
      <c r="I33" s="24"/>
      <c r="J33" s="24"/>
    </row>
    <row r="34" spans="1:12" ht="20.100000000000001" customHeight="1">
      <c r="A34" s="5">
        <f t="shared" si="4"/>
        <v>3</v>
      </c>
      <c r="B34" s="5" t="s">
        <v>10</v>
      </c>
      <c r="C34" s="23"/>
      <c r="D34" s="23"/>
      <c r="E34" s="23"/>
      <c r="F34" s="23"/>
      <c r="G34" s="23"/>
      <c r="H34" s="23"/>
      <c r="I34" s="23">
        <v>970.45</v>
      </c>
      <c r="J34" s="23">
        <f>I34*1.08</f>
        <v>1048.086</v>
      </c>
      <c r="K34" s="12"/>
      <c r="L34" s="12"/>
    </row>
    <row r="35" spans="1:12" ht="20.100000000000001" customHeight="1">
      <c r="A35" s="5">
        <f t="shared" si="4"/>
        <v>4</v>
      </c>
      <c r="B35" s="11" t="s">
        <v>35</v>
      </c>
      <c r="C35" s="23"/>
      <c r="D35" s="23"/>
      <c r="E35" s="23"/>
      <c r="F35" s="23"/>
      <c r="G35" s="23"/>
      <c r="H35" s="23"/>
      <c r="I35" s="23"/>
      <c r="J35" s="23"/>
    </row>
    <row r="36" spans="1:12" ht="20.100000000000001" customHeight="1">
      <c r="A36" s="5">
        <f t="shared" si="4"/>
        <v>5</v>
      </c>
      <c r="B36" s="11" t="s">
        <v>36</v>
      </c>
      <c r="C36" s="23">
        <v>641.11</v>
      </c>
      <c r="D36" s="23">
        <f>C36*1.08</f>
        <v>692.39880000000005</v>
      </c>
      <c r="E36" s="23"/>
      <c r="F36" s="23"/>
      <c r="G36" s="23"/>
      <c r="H36" s="23"/>
      <c r="I36" s="23">
        <v>529.97</v>
      </c>
      <c r="J36" s="23">
        <f>I36*1.08</f>
        <v>572.36760000000004</v>
      </c>
    </row>
    <row r="37" spans="1:12" ht="20.100000000000001" customHeight="1">
      <c r="A37" s="5">
        <f t="shared" si="4"/>
        <v>6</v>
      </c>
      <c r="B37" s="5" t="s">
        <v>11</v>
      </c>
      <c r="C37" s="23"/>
      <c r="D37" s="23"/>
      <c r="E37" s="23"/>
      <c r="F37" s="23"/>
      <c r="G37" s="23"/>
      <c r="H37" s="23"/>
      <c r="I37" s="23"/>
      <c r="J37" s="23"/>
    </row>
    <row r="38" spans="1:12" ht="20.100000000000001" customHeight="1">
      <c r="A38" s="5">
        <f t="shared" si="4"/>
        <v>7</v>
      </c>
      <c r="B38" s="5" t="s">
        <v>12</v>
      </c>
      <c r="C38" s="23"/>
      <c r="D38" s="23"/>
      <c r="E38" s="23"/>
      <c r="F38" s="23"/>
      <c r="G38" s="23"/>
      <c r="H38" s="23"/>
      <c r="I38" s="23"/>
      <c r="J38" s="23"/>
    </row>
    <row r="39" spans="1:12" ht="20.100000000000001" customHeight="1">
      <c r="A39" s="5">
        <f t="shared" si="4"/>
        <v>8</v>
      </c>
      <c r="B39" s="5" t="s">
        <v>13</v>
      </c>
      <c r="C39" s="23"/>
      <c r="D39" s="23"/>
      <c r="E39" s="23"/>
      <c r="F39" s="23"/>
      <c r="G39" s="23"/>
      <c r="H39" s="23"/>
      <c r="I39" s="23"/>
      <c r="J39" s="23"/>
    </row>
    <row r="40" spans="1:12" ht="20.100000000000001" customHeight="1">
      <c r="A40" s="5">
        <f t="shared" si="4"/>
        <v>9</v>
      </c>
      <c r="B40" s="5" t="s">
        <v>14</v>
      </c>
      <c r="C40" s="23"/>
      <c r="D40" s="23"/>
      <c r="E40" s="23"/>
      <c r="F40" s="23"/>
      <c r="G40" s="23"/>
      <c r="H40" s="23"/>
      <c r="I40" s="23"/>
      <c r="J40" s="23"/>
    </row>
    <row r="41" spans="1:12" ht="20.100000000000001" customHeight="1">
      <c r="A41" s="5">
        <f t="shared" si="4"/>
        <v>10</v>
      </c>
      <c r="B41" s="5" t="s">
        <v>15</v>
      </c>
      <c r="C41" s="23"/>
      <c r="D41" s="23"/>
      <c r="E41" s="23"/>
      <c r="F41" s="23"/>
      <c r="G41" s="23">
        <v>220.45</v>
      </c>
      <c r="H41" s="23">
        <f>G41*1.08</f>
        <v>238.08600000000001</v>
      </c>
      <c r="I41" s="23"/>
      <c r="J41" s="23"/>
    </row>
    <row r="42" spans="1:12" ht="20.100000000000001" customHeight="1">
      <c r="A42" s="5">
        <f t="shared" si="4"/>
        <v>11</v>
      </c>
      <c r="B42" s="5" t="s">
        <v>16</v>
      </c>
      <c r="C42" s="23"/>
      <c r="D42" s="23"/>
      <c r="E42" s="23"/>
      <c r="F42" s="23"/>
      <c r="G42" s="23"/>
      <c r="H42" s="23"/>
      <c r="I42" s="23"/>
      <c r="J42" s="23"/>
    </row>
    <row r="43" spans="1:12" ht="20.100000000000001" customHeight="1">
      <c r="A43" s="5">
        <f t="shared" si="4"/>
        <v>12</v>
      </c>
      <c r="B43" s="5" t="s">
        <v>17</v>
      </c>
      <c r="C43" s="23">
        <v>419.51400000000001</v>
      </c>
      <c r="D43" s="23">
        <f>C43*1.08</f>
        <v>453.07512000000003</v>
      </c>
      <c r="E43" s="23"/>
      <c r="F43" s="23"/>
      <c r="G43" s="23"/>
      <c r="H43" s="23"/>
      <c r="I43" s="23"/>
      <c r="J43" s="23"/>
    </row>
    <row r="44" spans="1:12" ht="20.100000000000001" customHeight="1">
      <c r="A44" s="5">
        <f t="shared" si="4"/>
        <v>13</v>
      </c>
      <c r="B44" s="5" t="s">
        <v>18</v>
      </c>
      <c r="C44" s="23"/>
      <c r="D44" s="23"/>
      <c r="E44" s="23"/>
      <c r="F44" s="23"/>
      <c r="G44" s="23"/>
      <c r="H44" s="23"/>
      <c r="I44" s="23"/>
      <c r="J44" s="23"/>
    </row>
    <row r="45" spans="1:12" ht="20.100000000000001" customHeight="1">
      <c r="A45" s="5">
        <f t="shared" si="4"/>
        <v>14</v>
      </c>
      <c r="B45" s="5" t="s">
        <v>19</v>
      </c>
      <c r="C45" s="23"/>
      <c r="D45" s="23"/>
      <c r="E45" s="23"/>
      <c r="F45" s="23"/>
      <c r="G45" s="23"/>
      <c r="H45" s="23"/>
      <c r="I45" s="23"/>
      <c r="J45" s="23"/>
    </row>
    <row r="46" spans="1:12" ht="20.100000000000001" customHeight="1">
      <c r="A46" s="5">
        <f t="shared" si="4"/>
        <v>15</v>
      </c>
      <c r="B46" s="5" t="s">
        <v>20</v>
      </c>
      <c r="C46" s="23"/>
      <c r="D46" s="23"/>
      <c r="E46" s="23"/>
      <c r="F46" s="23"/>
      <c r="G46" s="23"/>
      <c r="H46" s="23"/>
      <c r="I46" s="23"/>
      <c r="J46" s="23"/>
    </row>
    <row r="47" spans="1:12" ht="20.100000000000001" customHeight="1">
      <c r="A47" s="5">
        <f t="shared" si="4"/>
        <v>16</v>
      </c>
      <c r="B47" s="5" t="s">
        <v>21</v>
      </c>
      <c r="C47" s="23"/>
      <c r="D47" s="23"/>
      <c r="E47" s="23"/>
      <c r="F47" s="23"/>
      <c r="G47" s="23"/>
      <c r="H47" s="23"/>
      <c r="I47" s="23"/>
      <c r="J47" s="23"/>
    </row>
    <row r="48" spans="1:12" ht="20.100000000000001" customHeight="1">
      <c r="A48" s="5">
        <f t="shared" si="4"/>
        <v>17</v>
      </c>
      <c r="B48" s="5" t="s">
        <v>22</v>
      </c>
      <c r="C48" s="24">
        <v>440.2</v>
      </c>
      <c r="D48" s="23">
        <f>C48*1.08</f>
        <v>475.416</v>
      </c>
      <c r="E48" s="24"/>
      <c r="F48" s="23"/>
      <c r="G48" s="24"/>
      <c r="H48" s="23"/>
      <c r="I48" s="23"/>
      <c r="J48" s="23"/>
    </row>
    <row r="49" spans="1:10" ht="20.100000000000001" customHeight="1">
      <c r="A49" s="5">
        <f t="shared" si="4"/>
        <v>18</v>
      </c>
      <c r="B49" s="5" t="s">
        <v>23</v>
      </c>
      <c r="C49" s="24"/>
      <c r="D49" s="24"/>
      <c r="E49" s="24"/>
      <c r="F49" s="24"/>
      <c r="G49" s="24"/>
      <c r="H49" s="24"/>
      <c r="I49" s="23"/>
      <c r="J49" s="23"/>
    </row>
    <row r="50" spans="1:10" ht="20.100000000000001" customHeight="1">
      <c r="A50" s="5">
        <f t="shared" si="4"/>
        <v>19</v>
      </c>
      <c r="B50" s="5" t="s">
        <v>24</v>
      </c>
      <c r="C50" s="23"/>
      <c r="D50" s="23"/>
      <c r="E50" s="23"/>
      <c r="F50" s="23"/>
      <c r="G50" s="23"/>
      <c r="H50" s="23"/>
      <c r="I50" s="24"/>
      <c r="J50" s="24"/>
    </row>
    <row r="52" spans="1:10" ht="15" customHeight="1">
      <c r="A52" s="2"/>
      <c r="B52" s="3" t="s">
        <v>27</v>
      </c>
      <c r="C52" s="2"/>
      <c r="D52" s="1"/>
      <c r="E52" s="1"/>
      <c r="F52" s="1"/>
      <c r="G52" s="1"/>
      <c r="H52" s="1"/>
      <c r="I52" s="1"/>
      <c r="J52" s="1"/>
    </row>
    <row r="53" spans="1:10">
      <c r="A53" s="4" t="s">
        <v>28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t="27" customHeight="1">
      <c r="A54" s="25" t="s">
        <v>30</v>
      </c>
      <c r="B54" s="25"/>
      <c r="C54" s="25"/>
      <c r="D54" s="25"/>
      <c r="E54" s="25"/>
      <c r="F54" s="25"/>
      <c r="G54" s="25"/>
      <c r="H54" s="25"/>
      <c r="I54" s="25"/>
      <c r="J54" s="25"/>
    </row>
    <row r="60" spans="1:10" ht="29.25" customHeight="1"/>
  </sheetData>
  <mergeCells count="10">
    <mergeCell ref="A54:J54"/>
    <mergeCell ref="A5:A7"/>
    <mergeCell ref="B5:B7"/>
    <mergeCell ref="A2:L2"/>
    <mergeCell ref="A3:L3"/>
    <mergeCell ref="A4:L4"/>
    <mergeCell ref="A29:A31"/>
    <mergeCell ref="B29:B31"/>
    <mergeCell ref="C5:J5"/>
    <mergeCell ref="C29:J29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96" zoomScaleNormal="96" workbookViewId="0">
      <selection activeCell="L23" sqref="L23"/>
    </sheetView>
  </sheetViews>
  <sheetFormatPr defaultRowHeight="14.25"/>
  <cols>
    <col min="1" max="1" width="4.625" customWidth="1"/>
    <col min="2" max="2" width="20.625" customWidth="1"/>
    <col min="3" max="10" width="8.875" customWidth="1"/>
    <col min="11" max="18" width="7.625" customWidth="1"/>
  </cols>
  <sheetData>
    <row r="1" spans="1:18" ht="15.75">
      <c r="A1" s="9" t="s">
        <v>33</v>
      </c>
      <c r="B1" s="10"/>
      <c r="C1" s="8"/>
      <c r="D1" s="8"/>
      <c r="E1" s="8"/>
      <c r="F1" s="8" t="s">
        <v>0</v>
      </c>
      <c r="G1" s="8"/>
      <c r="H1" s="8"/>
      <c r="I1" s="8"/>
      <c r="J1" s="8"/>
    </row>
    <row r="2" spans="1:18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8" ht="15.7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8" ht="15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9"/>
      <c r="L4" s="29"/>
    </row>
    <row r="5" spans="1:18" ht="20.100000000000001" customHeight="1">
      <c r="A5" s="30" t="s">
        <v>3</v>
      </c>
      <c r="B5" s="30" t="s">
        <v>4</v>
      </c>
      <c r="C5" s="36" t="s">
        <v>29</v>
      </c>
      <c r="D5" s="36"/>
      <c r="E5" s="36"/>
      <c r="F5" s="36"/>
      <c r="G5" s="36"/>
      <c r="H5" s="36"/>
      <c r="I5" s="36"/>
      <c r="J5" s="36"/>
      <c r="K5" s="21"/>
      <c r="L5" s="21"/>
      <c r="M5" s="21"/>
      <c r="N5" s="21"/>
      <c r="O5" s="21"/>
      <c r="P5" s="21"/>
      <c r="Q5" s="21"/>
      <c r="R5" s="21"/>
    </row>
    <row r="6" spans="1:18" ht="20.100000000000001" customHeight="1">
      <c r="A6" s="31"/>
      <c r="B6" s="31"/>
      <c r="C6" s="6" t="s">
        <v>5</v>
      </c>
      <c r="D6" s="6" t="s">
        <v>6</v>
      </c>
      <c r="E6" s="6" t="s">
        <v>5</v>
      </c>
      <c r="F6" s="6" t="s">
        <v>6</v>
      </c>
      <c r="G6" s="6" t="s">
        <v>5</v>
      </c>
      <c r="H6" s="6" t="s">
        <v>6</v>
      </c>
      <c r="I6" s="6" t="s">
        <v>5</v>
      </c>
      <c r="J6" s="6" t="s">
        <v>6</v>
      </c>
    </row>
    <row r="7" spans="1:18" ht="20.100000000000001" customHeight="1">
      <c r="A7" s="32"/>
      <c r="B7" s="32"/>
      <c r="C7" s="6" t="s">
        <v>7</v>
      </c>
      <c r="D7" s="6" t="s">
        <v>7</v>
      </c>
      <c r="E7" s="7" t="s">
        <v>37</v>
      </c>
      <c r="F7" s="7" t="s">
        <v>37</v>
      </c>
      <c r="G7" s="6" t="s">
        <v>8</v>
      </c>
      <c r="H7" s="6" t="s">
        <v>8</v>
      </c>
      <c r="I7" s="6" t="s">
        <v>9</v>
      </c>
      <c r="J7" s="6" t="s">
        <v>9</v>
      </c>
    </row>
    <row r="8" spans="1:18" ht="20.100000000000001" customHeight="1">
      <c r="A8" s="5">
        <f>ROW(A1)</f>
        <v>1</v>
      </c>
      <c r="B8" s="5" t="s">
        <v>39</v>
      </c>
      <c r="C8" s="13">
        <f>253.91*1.15</f>
        <v>291.99649999999997</v>
      </c>
      <c r="D8" s="13">
        <f>C8*1.08</f>
        <v>315.35622000000001</v>
      </c>
      <c r="E8" s="13"/>
      <c r="F8" s="13"/>
      <c r="G8" s="13"/>
      <c r="H8" s="13"/>
      <c r="I8" s="13"/>
      <c r="J8" s="13"/>
    </row>
    <row r="9" spans="1:18" ht="20.100000000000001" customHeight="1">
      <c r="A9" s="5">
        <f t="shared" ref="A9:A26" si="0">ROW(A2)</f>
        <v>2</v>
      </c>
      <c r="B9" s="5" t="s">
        <v>32</v>
      </c>
      <c r="C9" s="13">
        <f>129.51*1.15</f>
        <v>148.93649999999997</v>
      </c>
      <c r="D9" s="13">
        <f>C9*1.08</f>
        <v>160.85141999999996</v>
      </c>
      <c r="E9" s="13"/>
      <c r="F9" s="13"/>
      <c r="G9" s="13">
        <f>210.95*1.15</f>
        <v>242.59249999999997</v>
      </c>
      <c r="H9" s="13">
        <f t="shared" ref="H9:H16" si="1">G9*1.08</f>
        <v>261.99989999999997</v>
      </c>
      <c r="I9" s="13"/>
      <c r="J9" s="13"/>
    </row>
    <row r="10" spans="1:18" ht="20.100000000000001" customHeight="1">
      <c r="A10" s="5">
        <f t="shared" si="0"/>
        <v>3</v>
      </c>
      <c r="B10" s="5" t="s">
        <v>10</v>
      </c>
      <c r="C10" s="13"/>
      <c r="D10" s="13"/>
      <c r="E10" s="13"/>
      <c r="F10" s="13"/>
      <c r="G10" s="13">
        <f>1801.65*1.15</f>
        <v>2071.8975</v>
      </c>
      <c r="H10" s="13">
        <f t="shared" si="1"/>
        <v>2237.6493</v>
      </c>
      <c r="I10" s="13"/>
      <c r="J10" s="13"/>
    </row>
    <row r="11" spans="1:18" ht="20.100000000000001" customHeight="1">
      <c r="A11" s="5">
        <f t="shared" si="0"/>
        <v>4</v>
      </c>
      <c r="B11" s="11" t="s">
        <v>35</v>
      </c>
      <c r="C11" s="13">
        <f>211.86*1.15</f>
        <v>243.63900000000001</v>
      </c>
      <c r="D11" s="13">
        <f>C11*1.08</f>
        <v>263.13012000000003</v>
      </c>
      <c r="E11" s="13"/>
      <c r="F11" s="13"/>
      <c r="G11" s="13">
        <f>342.98*1.15</f>
        <v>394.42699999999996</v>
      </c>
      <c r="H11" s="13">
        <f t="shared" si="1"/>
        <v>425.98115999999999</v>
      </c>
      <c r="I11" s="13">
        <f>532.61*1.15</f>
        <v>612.50149999999996</v>
      </c>
      <c r="J11" s="13">
        <f>I11*1.08</f>
        <v>661.50162</v>
      </c>
    </row>
    <row r="12" spans="1:18" ht="20.100000000000001" customHeight="1">
      <c r="A12" s="5">
        <f t="shared" si="0"/>
        <v>5</v>
      </c>
      <c r="B12" s="11" t="s">
        <v>36</v>
      </c>
      <c r="C12" s="13">
        <f>195.91*1.15</f>
        <v>225.29649999999998</v>
      </c>
      <c r="D12" s="13">
        <f>C12*1.08</f>
        <v>243.32022000000001</v>
      </c>
      <c r="E12" s="13"/>
      <c r="F12" s="13"/>
      <c r="G12" s="13">
        <f>387.07*1.15</f>
        <v>445.13049999999998</v>
      </c>
      <c r="H12" s="13">
        <f t="shared" si="1"/>
        <v>480.74094000000002</v>
      </c>
      <c r="I12" s="13">
        <f>604.54*1.15</f>
        <v>695.22099999999989</v>
      </c>
      <c r="J12" s="13">
        <f>I12*1.08</f>
        <v>750.83867999999995</v>
      </c>
    </row>
    <row r="13" spans="1:18" ht="20.100000000000001" customHeight="1">
      <c r="A13" s="5">
        <f t="shared" si="0"/>
        <v>6</v>
      </c>
      <c r="B13" s="5" t="s">
        <v>11</v>
      </c>
      <c r="C13" s="13"/>
      <c r="D13" s="13"/>
      <c r="E13" s="13"/>
      <c r="F13" s="13"/>
      <c r="G13" s="13">
        <f>279.92*1.15</f>
        <v>321.90800000000002</v>
      </c>
      <c r="H13" s="13">
        <f t="shared" si="1"/>
        <v>347.66064000000006</v>
      </c>
      <c r="I13" s="13"/>
      <c r="J13" s="13"/>
    </row>
    <row r="14" spans="1:18" ht="20.100000000000001" customHeight="1">
      <c r="A14" s="5">
        <f t="shared" si="0"/>
        <v>7</v>
      </c>
      <c r="B14" s="5" t="s">
        <v>12</v>
      </c>
      <c r="C14" s="13">
        <f>1045.62*1.15</f>
        <v>1202.4629999999997</v>
      </c>
      <c r="D14" s="13">
        <f>C14*1.08</f>
        <v>1298.6600399999998</v>
      </c>
      <c r="E14" s="13"/>
      <c r="F14" s="13"/>
      <c r="G14" s="13">
        <f>759.42*1.15</f>
        <v>873.33299999999986</v>
      </c>
      <c r="H14" s="13">
        <f t="shared" si="1"/>
        <v>943.19963999999993</v>
      </c>
      <c r="I14" s="13"/>
      <c r="J14" s="13"/>
    </row>
    <row r="15" spans="1:18" ht="20.100000000000001" customHeight="1">
      <c r="A15" s="5">
        <f t="shared" si="0"/>
        <v>8</v>
      </c>
      <c r="B15" s="5" t="s">
        <v>13</v>
      </c>
      <c r="C15" s="13"/>
      <c r="D15" s="13"/>
      <c r="E15" s="13"/>
      <c r="F15" s="13"/>
      <c r="G15" s="13">
        <f>261.01*1.15</f>
        <v>300.16149999999999</v>
      </c>
      <c r="H15" s="13">
        <f t="shared" si="1"/>
        <v>324.17442</v>
      </c>
      <c r="I15" s="13"/>
      <c r="J15" s="13"/>
    </row>
    <row r="16" spans="1:18" ht="20.100000000000001" customHeight="1">
      <c r="A16" s="5">
        <f t="shared" si="0"/>
        <v>9</v>
      </c>
      <c r="B16" s="5" t="s">
        <v>14</v>
      </c>
      <c r="C16" s="13"/>
      <c r="D16" s="13"/>
      <c r="E16" s="13"/>
      <c r="F16" s="13"/>
      <c r="G16" s="13">
        <f>Arkusz3!G16</f>
        <v>391.16</v>
      </c>
      <c r="H16" s="13">
        <f t="shared" si="1"/>
        <v>422.45280000000008</v>
      </c>
      <c r="I16" s="13"/>
      <c r="J16" s="13"/>
    </row>
    <row r="17" spans="1:18" ht="20.100000000000001" customHeight="1">
      <c r="A17" s="5">
        <f t="shared" si="0"/>
        <v>10</v>
      </c>
      <c r="B17" s="5" t="s">
        <v>15</v>
      </c>
      <c r="C17" s="13"/>
      <c r="D17" s="13"/>
      <c r="E17" s="13"/>
      <c r="F17" s="13"/>
      <c r="G17" s="13">
        <f>351.8*1.15</f>
        <v>404.57</v>
      </c>
      <c r="H17" s="13">
        <f>G17*1.08</f>
        <v>436.93560000000002</v>
      </c>
      <c r="I17" s="13"/>
      <c r="J17" s="13"/>
    </row>
    <row r="18" spans="1:18" ht="20.100000000000001" customHeight="1">
      <c r="A18" s="5">
        <f t="shared" si="0"/>
        <v>11</v>
      </c>
      <c r="B18" s="5" t="s">
        <v>16</v>
      </c>
      <c r="C18" s="13"/>
      <c r="D18" s="13"/>
      <c r="E18" s="13"/>
      <c r="F18" s="13"/>
      <c r="G18" s="13">
        <f>951.82*1.15</f>
        <v>1094.5930000000001</v>
      </c>
      <c r="H18" s="13">
        <f t="shared" ref="H18:H24" si="2">G18*1.08</f>
        <v>1182.1604400000001</v>
      </c>
      <c r="I18" s="13">
        <f>288.87*1.15</f>
        <v>332.20049999999998</v>
      </c>
      <c r="J18" s="13">
        <f>I18*1.08</f>
        <v>358.77654000000001</v>
      </c>
    </row>
    <row r="19" spans="1:18" ht="20.100000000000001" customHeight="1">
      <c r="A19" s="5">
        <f t="shared" si="0"/>
        <v>12</v>
      </c>
      <c r="B19" s="5" t="s">
        <v>17</v>
      </c>
      <c r="C19" s="13">
        <f>156.84*1.15</f>
        <v>180.36599999999999</v>
      </c>
      <c r="D19" s="13">
        <f t="shared" ref="D19:D25" si="3">C19*1.08</f>
        <v>194.79527999999999</v>
      </c>
      <c r="E19" s="13"/>
      <c r="F19" s="13"/>
      <c r="G19" s="13">
        <f>790.61*1.15</f>
        <v>909.2014999999999</v>
      </c>
      <c r="H19" s="13">
        <f t="shared" si="2"/>
        <v>981.93761999999992</v>
      </c>
      <c r="I19" s="13">
        <f>226.09*1.15</f>
        <v>260.00349999999997</v>
      </c>
      <c r="J19" s="13">
        <f>I19*1.08</f>
        <v>280.80378000000002</v>
      </c>
    </row>
    <row r="20" spans="1:18" ht="20.100000000000001" customHeight="1">
      <c r="A20" s="5">
        <f t="shared" si="0"/>
        <v>13</v>
      </c>
      <c r="B20" s="5" t="s">
        <v>18</v>
      </c>
      <c r="C20" s="13"/>
      <c r="D20" s="13"/>
      <c r="E20" s="13"/>
      <c r="F20" s="13"/>
      <c r="G20" s="13">
        <f>376.79*1.15</f>
        <v>433.30849999999998</v>
      </c>
      <c r="H20" s="13">
        <f t="shared" si="2"/>
        <v>467.97318000000001</v>
      </c>
      <c r="I20" s="13"/>
      <c r="J20" s="13"/>
    </row>
    <row r="21" spans="1:18" ht="20.100000000000001" customHeight="1">
      <c r="A21" s="5">
        <f t="shared" si="0"/>
        <v>14</v>
      </c>
      <c r="B21" s="5" t="s">
        <v>19</v>
      </c>
      <c r="C21" s="13">
        <f>64.7*1.15</f>
        <v>74.405000000000001</v>
      </c>
      <c r="D21" s="13">
        <f t="shared" si="3"/>
        <v>80.357400000000013</v>
      </c>
      <c r="E21" s="13"/>
      <c r="F21" s="13"/>
      <c r="G21" s="13">
        <f>205.72*1.15</f>
        <v>236.57799999999997</v>
      </c>
      <c r="H21" s="13">
        <f t="shared" si="2"/>
        <v>255.50423999999998</v>
      </c>
      <c r="I21" s="13">
        <f>354.28*1.15</f>
        <v>407.42199999999991</v>
      </c>
      <c r="J21" s="13">
        <f>I21*1.08</f>
        <v>440.01575999999994</v>
      </c>
    </row>
    <row r="22" spans="1:18" ht="20.100000000000001" customHeight="1">
      <c r="A22" s="5">
        <f t="shared" si="0"/>
        <v>15</v>
      </c>
      <c r="B22" s="5" t="s">
        <v>20</v>
      </c>
      <c r="C22" s="13"/>
      <c r="D22" s="13"/>
      <c r="E22" s="13"/>
      <c r="F22" s="13"/>
      <c r="G22" s="13">
        <f>291.58*1.15</f>
        <v>335.31699999999995</v>
      </c>
      <c r="H22" s="13">
        <f t="shared" si="2"/>
        <v>362.14236</v>
      </c>
      <c r="I22" s="13"/>
      <c r="J22" s="13"/>
    </row>
    <row r="23" spans="1:18" ht="20.100000000000001" customHeight="1">
      <c r="A23" s="5">
        <f t="shared" si="0"/>
        <v>16</v>
      </c>
      <c r="B23" s="5" t="s">
        <v>21</v>
      </c>
      <c r="C23" s="13">
        <v>100</v>
      </c>
      <c r="D23" s="13">
        <f t="shared" si="3"/>
        <v>108</v>
      </c>
      <c r="E23" s="13"/>
      <c r="F23" s="13"/>
      <c r="G23" s="13">
        <f>311.3*1.15</f>
        <v>357.995</v>
      </c>
      <c r="H23" s="13">
        <f t="shared" si="2"/>
        <v>386.63460000000003</v>
      </c>
      <c r="I23" s="13"/>
      <c r="J23" s="13"/>
    </row>
    <row r="24" spans="1:18" ht="20.100000000000001" customHeight="1">
      <c r="A24" s="5">
        <f t="shared" si="0"/>
        <v>17</v>
      </c>
      <c r="B24" s="5" t="s">
        <v>22</v>
      </c>
      <c r="C24" s="15">
        <v>148.76</v>
      </c>
      <c r="D24" s="15">
        <f t="shared" si="3"/>
        <v>160.66079999999999</v>
      </c>
      <c r="E24" s="13"/>
      <c r="F24" s="13"/>
      <c r="G24" s="13">
        <f>148.8*1.15</f>
        <v>171.12</v>
      </c>
      <c r="H24" s="13">
        <f t="shared" si="2"/>
        <v>184.80960000000002</v>
      </c>
      <c r="I24" s="14"/>
      <c r="J24" s="13"/>
    </row>
    <row r="25" spans="1:18" ht="20.100000000000001" customHeight="1">
      <c r="A25" s="5">
        <f t="shared" si="0"/>
        <v>18</v>
      </c>
      <c r="B25" s="5" t="s">
        <v>23</v>
      </c>
      <c r="C25" s="13">
        <f>168.52*1.15</f>
        <v>193.798</v>
      </c>
      <c r="D25" s="13">
        <f t="shared" si="3"/>
        <v>209.30184000000003</v>
      </c>
      <c r="E25" s="13"/>
      <c r="F25" s="13"/>
      <c r="G25" s="13">
        <f>393.51*1.15</f>
        <v>452.53649999999993</v>
      </c>
      <c r="H25" s="13">
        <f>G25*1.08</f>
        <v>488.73941999999994</v>
      </c>
      <c r="I25" s="14"/>
      <c r="J25" s="14"/>
    </row>
    <row r="26" spans="1:18" ht="20.100000000000001" customHeight="1">
      <c r="A26" s="5">
        <f t="shared" si="0"/>
        <v>19</v>
      </c>
      <c r="B26" s="5" t="s">
        <v>24</v>
      </c>
      <c r="C26" s="13"/>
      <c r="D26" s="13"/>
      <c r="E26" s="13"/>
      <c r="F26" s="13"/>
      <c r="G26" s="13">
        <f>266.85*1.15</f>
        <v>306.8775</v>
      </c>
      <c r="H26" s="13">
        <f>G26*1.08</f>
        <v>331.42770000000002</v>
      </c>
      <c r="I26" s="13"/>
      <c r="J26" s="13"/>
    </row>
    <row r="27" spans="1:18" ht="14.25" customHeight="1">
      <c r="A27" s="20"/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9"/>
    </row>
    <row r="28" spans="1:18" ht="14.25" customHeight="1">
      <c r="A28" s="20"/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</row>
    <row r="29" spans="1:18" ht="20.100000000000001" customHeight="1">
      <c r="A29" s="30" t="s">
        <v>3</v>
      </c>
      <c r="B29" s="30" t="s">
        <v>4</v>
      </c>
      <c r="C29" s="33" t="s">
        <v>29</v>
      </c>
      <c r="D29" s="34"/>
      <c r="E29" s="34"/>
      <c r="F29" s="34"/>
      <c r="G29" s="34"/>
      <c r="H29" s="34"/>
      <c r="I29" s="34"/>
      <c r="J29" s="34"/>
    </row>
    <row r="30" spans="1:18" ht="20.100000000000001" customHeight="1">
      <c r="A30" s="31"/>
      <c r="B30" s="31"/>
      <c r="C30" s="22" t="s">
        <v>5</v>
      </c>
      <c r="D30" s="22" t="s">
        <v>6</v>
      </c>
      <c r="E30" s="22" t="s">
        <v>5</v>
      </c>
      <c r="F30" s="22" t="s">
        <v>6</v>
      </c>
      <c r="G30" s="22" t="s">
        <v>5</v>
      </c>
      <c r="H30" s="22" t="s">
        <v>6</v>
      </c>
      <c r="I30" s="22" t="s">
        <v>5</v>
      </c>
      <c r="J30" s="22" t="s">
        <v>6</v>
      </c>
    </row>
    <row r="31" spans="1:18" ht="20.100000000000001" customHeight="1">
      <c r="A31" s="32"/>
      <c r="B31" s="32"/>
      <c r="C31" s="7" t="s">
        <v>25</v>
      </c>
      <c r="D31" s="7" t="s">
        <v>25</v>
      </c>
      <c r="E31" s="6" t="s">
        <v>40</v>
      </c>
      <c r="F31" s="6" t="s">
        <v>40</v>
      </c>
      <c r="G31" s="7" t="s">
        <v>38</v>
      </c>
      <c r="H31" s="7" t="s">
        <v>38</v>
      </c>
      <c r="I31" s="7" t="s">
        <v>26</v>
      </c>
      <c r="J31" s="7" t="s">
        <v>26</v>
      </c>
    </row>
    <row r="32" spans="1:18" ht="20.100000000000001" customHeight="1">
      <c r="A32" s="5">
        <f>ROW(A1)</f>
        <v>1</v>
      </c>
      <c r="B32" s="5" t="s">
        <v>39</v>
      </c>
      <c r="C32" s="13"/>
      <c r="D32" s="13"/>
      <c r="E32" s="13"/>
      <c r="F32" s="13"/>
      <c r="G32" s="13"/>
      <c r="H32" s="13"/>
      <c r="I32" s="13"/>
      <c r="J32" s="13"/>
    </row>
    <row r="33" spans="1:10" ht="20.100000000000001" customHeight="1">
      <c r="A33" s="5">
        <f t="shared" ref="A33:A50" si="4">ROW(A2)</f>
        <v>2</v>
      </c>
      <c r="B33" s="5" t="s">
        <v>32</v>
      </c>
      <c r="C33" s="13"/>
      <c r="D33" s="13"/>
      <c r="E33" s="13">
        <f>242.35*1.15</f>
        <v>278.70249999999999</v>
      </c>
      <c r="F33" s="13">
        <f>E33*1.08</f>
        <v>300.99869999999999</v>
      </c>
      <c r="G33" s="13"/>
      <c r="H33" s="13"/>
      <c r="I33" s="14"/>
      <c r="J33" s="14"/>
    </row>
    <row r="34" spans="1:10" ht="20.100000000000001" customHeight="1">
      <c r="A34" s="5">
        <f t="shared" si="4"/>
        <v>3</v>
      </c>
      <c r="B34" s="5" t="s">
        <v>10</v>
      </c>
      <c r="C34" s="13"/>
      <c r="D34" s="13"/>
      <c r="E34" s="13"/>
      <c r="F34" s="13"/>
      <c r="G34" s="13"/>
      <c r="H34" s="13"/>
      <c r="I34" s="13">
        <f>970.45*1.15</f>
        <v>1116.0174999999999</v>
      </c>
      <c r="J34" s="13">
        <f>I34*1.08</f>
        <v>1205.2989</v>
      </c>
    </row>
    <row r="35" spans="1:10" ht="20.100000000000001" customHeight="1">
      <c r="A35" s="5">
        <f t="shared" si="4"/>
        <v>4</v>
      </c>
      <c r="B35" s="11" t="s">
        <v>35</v>
      </c>
      <c r="C35" s="13"/>
      <c r="D35" s="13"/>
      <c r="E35" s="13"/>
      <c r="F35" s="13"/>
      <c r="G35" s="13"/>
      <c r="H35" s="13"/>
      <c r="I35" s="13"/>
      <c r="J35" s="13"/>
    </row>
    <row r="36" spans="1:10" ht="20.100000000000001" customHeight="1">
      <c r="A36" s="5">
        <f t="shared" si="4"/>
        <v>5</v>
      </c>
      <c r="B36" s="11" t="s">
        <v>36</v>
      </c>
      <c r="C36" s="13">
        <f>641.11*1.15</f>
        <v>737.27649999999994</v>
      </c>
      <c r="D36" s="13">
        <f>C36*1.08</f>
        <v>796.25861999999995</v>
      </c>
      <c r="E36" s="13"/>
      <c r="F36" s="13"/>
      <c r="G36" s="13"/>
      <c r="H36" s="13"/>
      <c r="I36" s="13">
        <f>529.97*1.15</f>
        <v>609.46550000000002</v>
      </c>
      <c r="J36" s="13">
        <f>I36*1.08</f>
        <v>658.22274000000004</v>
      </c>
    </row>
    <row r="37" spans="1:10" ht="20.100000000000001" customHeight="1">
      <c r="A37" s="5">
        <f t="shared" si="4"/>
        <v>6</v>
      </c>
      <c r="B37" s="5" t="s">
        <v>11</v>
      </c>
      <c r="C37" s="13"/>
      <c r="D37" s="13"/>
      <c r="E37" s="13"/>
      <c r="F37" s="13"/>
      <c r="G37" s="13"/>
      <c r="H37" s="13"/>
      <c r="I37" s="13"/>
      <c r="J37" s="13"/>
    </row>
    <row r="38" spans="1:10" ht="20.100000000000001" customHeight="1">
      <c r="A38" s="5">
        <f t="shared" si="4"/>
        <v>7</v>
      </c>
      <c r="B38" s="5" t="s">
        <v>12</v>
      </c>
      <c r="C38" s="13"/>
      <c r="D38" s="13"/>
      <c r="E38" s="13"/>
      <c r="F38" s="13"/>
      <c r="G38" s="13"/>
      <c r="H38" s="13"/>
      <c r="I38" s="13"/>
      <c r="J38" s="13"/>
    </row>
    <row r="39" spans="1:10" ht="20.100000000000001" customHeight="1">
      <c r="A39" s="5">
        <f t="shared" si="4"/>
        <v>8</v>
      </c>
      <c r="B39" s="5" t="s">
        <v>13</v>
      </c>
      <c r="C39" s="13"/>
      <c r="D39" s="13"/>
      <c r="E39" s="13"/>
      <c r="F39" s="13"/>
      <c r="G39" s="13"/>
      <c r="H39" s="13"/>
      <c r="I39" s="13"/>
      <c r="J39" s="13"/>
    </row>
    <row r="40" spans="1:10" ht="20.100000000000001" customHeight="1">
      <c r="A40" s="5">
        <f t="shared" si="4"/>
        <v>9</v>
      </c>
      <c r="B40" s="5" t="s">
        <v>14</v>
      </c>
      <c r="C40" s="13"/>
      <c r="D40" s="13"/>
      <c r="E40" s="13"/>
      <c r="F40" s="13"/>
      <c r="G40" s="13"/>
      <c r="H40" s="13"/>
      <c r="I40" s="13"/>
      <c r="J40" s="13"/>
    </row>
    <row r="41" spans="1:10" ht="20.100000000000001" customHeight="1">
      <c r="A41" s="5">
        <f t="shared" si="4"/>
        <v>10</v>
      </c>
      <c r="B41" s="5" t="s">
        <v>15</v>
      </c>
      <c r="C41" s="13"/>
      <c r="D41" s="13"/>
      <c r="E41" s="13"/>
      <c r="F41" s="13"/>
      <c r="G41" s="13">
        <f>220.45*1.15</f>
        <v>253.51749999999996</v>
      </c>
      <c r="H41" s="13">
        <f>G41*1.08</f>
        <v>273.79889999999995</v>
      </c>
      <c r="I41" s="13"/>
      <c r="J41" s="13"/>
    </row>
    <row r="42" spans="1:10" ht="20.100000000000001" customHeight="1">
      <c r="A42" s="5">
        <f t="shared" si="4"/>
        <v>11</v>
      </c>
      <c r="B42" s="5" t="s">
        <v>16</v>
      </c>
      <c r="C42" s="13"/>
      <c r="D42" s="13"/>
      <c r="E42" s="13"/>
      <c r="F42" s="13"/>
      <c r="G42" s="13"/>
      <c r="H42" s="13"/>
      <c r="I42" s="13"/>
      <c r="J42" s="13"/>
    </row>
    <row r="43" spans="1:10" ht="20.100000000000001" customHeight="1">
      <c r="A43" s="5">
        <f t="shared" si="4"/>
        <v>12</v>
      </c>
      <c r="B43" s="5" t="s">
        <v>17</v>
      </c>
      <c r="C43" s="13">
        <f>419.514*1.15</f>
        <v>482.44109999999995</v>
      </c>
      <c r="D43" s="13">
        <f>C43*1.08</f>
        <v>521.03638799999999</v>
      </c>
      <c r="E43" s="13"/>
      <c r="F43" s="13"/>
      <c r="G43" s="13"/>
      <c r="H43" s="13"/>
      <c r="I43" s="13"/>
      <c r="J43" s="13"/>
    </row>
    <row r="44" spans="1:10" ht="20.100000000000001" customHeight="1">
      <c r="A44" s="5">
        <f t="shared" si="4"/>
        <v>13</v>
      </c>
      <c r="B44" s="5" t="s">
        <v>18</v>
      </c>
      <c r="C44" s="13"/>
      <c r="D44" s="13"/>
      <c r="E44" s="13"/>
      <c r="F44" s="13"/>
      <c r="G44" s="13"/>
      <c r="H44" s="13"/>
      <c r="I44" s="13"/>
      <c r="J44" s="13"/>
    </row>
    <row r="45" spans="1:10" ht="20.100000000000001" customHeight="1">
      <c r="A45" s="5">
        <f t="shared" si="4"/>
        <v>14</v>
      </c>
      <c r="B45" s="5" t="s">
        <v>19</v>
      </c>
      <c r="C45" s="13"/>
      <c r="D45" s="13"/>
      <c r="E45" s="13"/>
      <c r="F45" s="13"/>
      <c r="G45" s="13"/>
      <c r="H45" s="13"/>
      <c r="I45" s="13"/>
      <c r="J45" s="13"/>
    </row>
    <row r="46" spans="1:10" ht="20.100000000000001" customHeight="1">
      <c r="A46" s="5">
        <f t="shared" si="4"/>
        <v>15</v>
      </c>
      <c r="B46" s="5" t="s">
        <v>20</v>
      </c>
      <c r="C46" s="13"/>
      <c r="D46" s="13"/>
      <c r="E46" s="13"/>
      <c r="F46" s="13"/>
      <c r="G46" s="13"/>
      <c r="H46" s="13"/>
      <c r="I46" s="13"/>
      <c r="J46" s="13"/>
    </row>
    <row r="47" spans="1:10" ht="20.100000000000001" customHeight="1">
      <c r="A47" s="5">
        <f t="shared" si="4"/>
        <v>16</v>
      </c>
      <c r="B47" s="5" t="s">
        <v>21</v>
      </c>
      <c r="C47" s="13"/>
      <c r="D47" s="13"/>
      <c r="E47" s="13"/>
      <c r="F47" s="13"/>
      <c r="G47" s="13"/>
      <c r="H47" s="13"/>
      <c r="I47" s="13"/>
      <c r="J47" s="13"/>
    </row>
    <row r="48" spans="1:10" ht="20.100000000000001" customHeight="1">
      <c r="A48" s="5">
        <f t="shared" si="4"/>
        <v>17</v>
      </c>
      <c r="B48" s="5" t="s">
        <v>22</v>
      </c>
      <c r="C48" s="14">
        <f>440.2*1.15</f>
        <v>506.22999999999996</v>
      </c>
      <c r="D48" s="13">
        <f>C48*1.08</f>
        <v>546.72839999999997</v>
      </c>
      <c r="E48" s="14"/>
      <c r="F48" s="13"/>
      <c r="G48" s="14"/>
      <c r="H48" s="13"/>
      <c r="I48" s="13"/>
      <c r="J48" s="13"/>
    </row>
    <row r="49" spans="1:10" ht="20.100000000000001" customHeight="1">
      <c r="A49" s="5">
        <f t="shared" si="4"/>
        <v>18</v>
      </c>
      <c r="B49" s="5" t="s">
        <v>23</v>
      </c>
      <c r="C49" s="14"/>
      <c r="D49" s="14"/>
      <c r="E49" s="14"/>
      <c r="F49" s="14"/>
      <c r="G49" s="14"/>
      <c r="H49" s="14"/>
      <c r="I49" s="13"/>
      <c r="J49" s="13"/>
    </row>
    <row r="50" spans="1:10" ht="20.100000000000001" customHeight="1">
      <c r="A50" s="5">
        <f t="shared" si="4"/>
        <v>19</v>
      </c>
      <c r="B50" s="5" t="s">
        <v>24</v>
      </c>
      <c r="C50" s="13"/>
      <c r="D50" s="13"/>
      <c r="E50" s="13"/>
      <c r="F50" s="13"/>
      <c r="G50" s="13"/>
      <c r="H50" s="13"/>
      <c r="I50" s="14"/>
      <c r="J50" s="14"/>
    </row>
    <row r="52" spans="1:10">
      <c r="A52" s="2"/>
      <c r="B52" s="16" t="s">
        <v>27</v>
      </c>
      <c r="C52" s="2"/>
      <c r="D52" s="1"/>
      <c r="E52" s="1"/>
      <c r="F52" s="1"/>
      <c r="G52" s="1"/>
      <c r="H52" s="1"/>
      <c r="I52" s="1"/>
      <c r="J52" s="1"/>
    </row>
    <row r="53" spans="1:10">
      <c r="A53" s="17" t="s">
        <v>28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t="28.5" customHeight="1">
      <c r="A54" s="25" t="s">
        <v>30</v>
      </c>
      <c r="B54" s="25"/>
      <c r="C54" s="25"/>
      <c r="D54" s="25"/>
      <c r="E54" s="25"/>
      <c r="F54" s="25"/>
      <c r="G54" s="25"/>
      <c r="H54" s="25"/>
      <c r="I54" s="25"/>
      <c r="J54" s="25"/>
    </row>
  </sheetData>
  <mergeCells count="10">
    <mergeCell ref="C5:J5"/>
    <mergeCell ref="A54:J54"/>
    <mergeCell ref="A5:A7"/>
    <mergeCell ref="B5:B7"/>
    <mergeCell ref="A2:L2"/>
    <mergeCell ref="A3:L3"/>
    <mergeCell ref="A4:L4"/>
    <mergeCell ref="A29:A31"/>
    <mergeCell ref="B29:B31"/>
    <mergeCell ref="C29:J29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Arkusz4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a.napiorkowska</dc:creator>
  <cp:lastModifiedBy>a.kloczkowska</cp:lastModifiedBy>
  <cp:lastPrinted>2016-02-24T13:13:34Z</cp:lastPrinted>
  <dcterms:created xsi:type="dcterms:W3CDTF">2011-03-09T09:49:15Z</dcterms:created>
  <dcterms:modified xsi:type="dcterms:W3CDTF">2016-03-01T05:59:47Z</dcterms:modified>
</cp:coreProperties>
</file>